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295" tabRatio="642" activeTab="0"/>
  </bookViews>
  <sheets>
    <sheet name="tab 2.12" sheetId="1" r:id="rId1"/>
  </sheets>
  <definedNames>
    <definedName name="_xlnm.Print_Area" localSheetId="0">'tab 2.12'!$A$1:$J$44</definedName>
  </definedNames>
  <calcPr fullCalcOnLoad="1"/>
</workbook>
</file>

<file path=xl/sharedStrings.xml><?xml version="1.0" encoding="utf-8"?>
<sst xmlns="http://schemas.openxmlformats.org/spreadsheetml/2006/main" count="77" uniqueCount="70">
  <si>
    <t>a</t>
  </si>
  <si>
    <t>b</t>
  </si>
  <si>
    <t>c</t>
  </si>
  <si>
    <t>d</t>
  </si>
  <si>
    <t>e</t>
  </si>
  <si>
    <t>f</t>
  </si>
  <si>
    <t>Annual Plan</t>
  </si>
  <si>
    <t>Source : Planning Commission.</t>
  </si>
  <si>
    <t>I</t>
  </si>
  <si>
    <t>II</t>
  </si>
  <si>
    <t>III</t>
  </si>
  <si>
    <t>Items</t>
  </si>
  <si>
    <t>BCR</t>
  </si>
  <si>
    <t>Plan grants from GOI (TFC)</t>
  </si>
  <si>
    <t>ARM</t>
  </si>
  <si>
    <t>Bonds/Debentures</t>
  </si>
  <si>
    <t>(ii)  Repayments</t>
  </si>
  <si>
    <t>Others</t>
  </si>
  <si>
    <t>MCR (excluding deductions for repayment of loans)</t>
  </si>
  <si>
    <t>Adjustment of opening balance</t>
  </si>
  <si>
    <t>State Provident Fund (Net)</t>
  </si>
  <si>
    <t>A</t>
  </si>
  <si>
    <t>B</t>
  </si>
  <si>
    <t>C</t>
  </si>
  <si>
    <t>Local Bodies</t>
  </si>
  <si>
    <t>D</t>
  </si>
  <si>
    <t>Latest Estimates</t>
  </si>
  <si>
    <t>AP</t>
  </si>
  <si>
    <t>MCR</t>
  </si>
  <si>
    <t>States and Uts (LE)</t>
  </si>
  <si>
    <t>Centre (RE)</t>
  </si>
  <si>
    <t>Total (2+3)</t>
  </si>
  <si>
    <t>States and Uts (AP)</t>
  </si>
  <si>
    <t>Centre (BE)</t>
  </si>
  <si>
    <t>Total (5+6)</t>
  </si>
  <si>
    <t>Domestic non-debt resources</t>
  </si>
  <si>
    <t>Domestic Debt Resources</t>
  </si>
  <si>
    <t>Net Borrowings (i) - (ii)</t>
  </si>
  <si>
    <t>(i) Gross Borrowings (a to f)</t>
  </si>
  <si>
    <t>Small Savings (Net)</t>
  </si>
  <si>
    <t>Negotiated Loans</t>
  </si>
  <si>
    <t>Government of India Loans(EAPS)</t>
  </si>
  <si>
    <t>Market Borrowings (Net)</t>
  </si>
  <si>
    <t xml:space="preserve"> Own Resources (incl. Borrowings) I+II</t>
  </si>
  <si>
    <t>Central Assistance( Grants) (1+2+3)</t>
  </si>
  <si>
    <t>Government Resources (I+II+III)</t>
  </si>
  <si>
    <t>Contribution of Public Sector Enterprises (PSE)</t>
  </si>
  <si>
    <t>Aggregate Plan Resources (A+B+C+D)</t>
  </si>
  <si>
    <t>2011-12</t>
  </si>
  <si>
    <t>Net Inflow from Abroad</t>
  </si>
  <si>
    <t>LE</t>
  </si>
  <si>
    <t>RE</t>
  </si>
  <si>
    <t>Revised Estimates</t>
  </si>
  <si>
    <t>BE</t>
  </si>
  <si>
    <t xml:space="preserve">Budget Estimates </t>
  </si>
  <si>
    <t>Balance from Current Revenues</t>
  </si>
  <si>
    <t>Miscellaneous Capital Receipts</t>
  </si>
  <si>
    <t>Additional Resource Mobilisation</t>
  </si>
  <si>
    <t>ACA</t>
  </si>
  <si>
    <t>Additional Central Assistance</t>
  </si>
  <si>
    <t>EAPs</t>
  </si>
  <si>
    <t>Externally Aided Projects</t>
  </si>
  <si>
    <t>Note: UTs includes only UTs with legislature, namely, Delhi &amp; Puducherry.</t>
  </si>
  <si>
    <t>2012-13</t>
  </si>
  <si>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NCA (Grants) and Other (Grants) under Central Assistance in the  States and UTs columns include the allocation for Delhi &amp; Puducherry in both the years of 2011-12 (LE) and 2012-13 (AP).</t>
    </r>
  </si>
  <si>
    <t>2.12: FINANCING FOR CENTRAL AND STATE ANNUAL PLANS 2011-12 (RE/LE) AND 2012-13 (BE/AP)</t>
  </si>
  <si>
    <r>
      <t>Normal Central Assistance</t>
    </r>
    <r>
      <rPr>
        <vertAlign val="superscript"/>
        <sz val="10"/>
        <rFont val="Book Antiqua"/>
        <family val="1"/>
      </rPr>
      <t>a</t>
    </r>
  </si>
  <si>
    <r>
      <t>ACA for EAPs</t>
    </r>
    <r>
      <rPr>
        <vertAlign val="superscript"/>
        <sz val="10"/>
        <rFont val="Book Antiqua"/>
        <family val="1"/>
      </rPr>
      <t>b</t>
    </r>
  </si>
  <si>
    <r>
      <t xml:space="preserve"> (</t>
    </r>
    <r>
      <rPr>
        <sz val="10"/>
        <color indexed="8"/>
        <rFont val="Rupee Foradian"/>
        <family val="2"/>
      </rPr>
      <t xml:space="preserve">` </t>
    </r>
    <r>
      <rPr>
        <sz val="10"/>
        <color indexed="8"/>
        <rFont val="Book Antiqua"/>
        <family val="1"/>
      </rPr>
      <t>crore)</t>
    </r>
  </si>
  <si>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ACA for EAPs (Grants) includes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10000 crore loan amount in Centre's columns for 2011-12 (RE) and </t>
    </r>
    <r>
      <rPr>
        <sz val="12"/>
        <rFont val="Rupee Foradian"/>
        <family val="2"/>
      </rPr>
      <t>`</t>
    </r>
    <r>
      <rPr>
        <sz val="12"/>
        <rFont val="Times New Roman"/>
        <family val="1"/>
      </rPr>
      <t xml:space="preserve"> 11000 crore for 2012-13 (BE).</t>
    </r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</si>
</sst>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\(0\)"/>
    <numFmt numFmtId="184" formatCode="0.00000000"/>
    <numFmt numFmtId="185" formatCode="0.0000000"/>
    <numFmt numFmtId="186" formatCode="0\)"/>
    <numFmt numFmtId="187" formatCode="0_)"/>
    <numFmt numFmtId="188" formatCode="0.0_)"/>
    <numFmt numFmtId="189" formatCode="0."/>
    <numFmt numFmtId="190" formatCode="0.000000_)"/>
    <numFmt numFmtId="191" formatCode="0.00_)"/>
    <numFmt numFmtId="192" formatCode="0.000_)"/>
    <numFmt numFmtId="193" formatCode="#,##0.0"/>
    <numFmt numFmtId="194" formatCode="0.00;[Red]0.00"/>
    <numFmt numFmtId="195" formatCode="0.0;[Red]0.0"/>
    <numFmt numFmtId="196" formatCode="0;[Red]0"/>
    <numFmt numFmtId="197" formatCode="0.000000000"/>
    <numFmt numFmtId="198" formatCode="0.0000000000"/>
    <numFmt numFmtId="199" formatCode="0.00000000000"/>
    <numFmt numFmtId="200" formatCode="0.000000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sz val="12"/>
      <name val="Arial MT"/>
      <family val="0"/>
    </font>
    <font>
      <sz val="10"/>
      <color indexed="8"/>
      <name val="Book Antiqua"/>
      <family val="1"/>
    </font>
    <font>
      <sz val="9"/>
      <name val="Tahoma"/>
      <family val="2"/>
    </font>
    <font>
      <sz val="10"/>
      <name val="Tahoma"/>
      <family val="2"/>
    </font>
    <font>
      <sz val="10"/>
      <color indexed="8"/>
      <name val="Rupee Foradian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sz val="10"/>
      <name val="Book Antiqua"/>
      <family val="1"/>
    </font>
    <font>
      <sz val="12"/>
      <name val="Rupee Foradian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Book Antiqua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 Antiqua"/>
      <family val="1"/>
    </font>
    <font>
      <sz val="10"/>
      <color rgb="FFFF0000"/>
      <name val="Book Antiqua"/>
      <family val="1"/>
    </font>
    <font>
      <b/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7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1" fontId="3" fillId="0" borderId="11" xfId="0" applyNumberFormat="1" applyFont="1" applyBorder="1" applyAlignment="1">
      <alignment vertical="top" wrapText="1"/>
    </xf>
    <xf numFmtId="1" fontId="3" fillId="0" borderId="1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6.8515625" style="3" customWidth="1"/>
    <col min="2" max="2" width="4.28125" style="1" customWidth="1"/>
    <col min="3" max="3" width="37.8515625" style="1" customWidth="1"/>
    <col min="4" max="4" width="10.57421875" style="1" customWidth="1"/>
    <col min="5" max="6" width="10.421875" style="1" customWidth="1"/>
    <col min="7" max="7" width="1.28515625" style="1" customWidth="1"/>
    <col min="8" max="10" width="10.7109375" style="1" customWidth="1"/>
    <col min="11" max="16384" width="9.140625" style="1" customWidth="1"/>
  </cols>
  <sheetData>
    <row r="1" spans="1:10" s="2" customFormat="1" ht="16.5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6.5" customHeight="1">
      <c r="A2" s="5"/>
      <c r="B2" s="6"/>
      <c r="C2" s="6"/>
      <c r="D2" s="6"/>
      <c r="E2" s="6"/>
      <c r="F2" s="6"/>
      <c r="G2" s="6"/>
      <c r="H2" s="6"/>
      <c r="I2" s="4" t="s">
        <v>68</v>
      </c>
      <c r="J2" s="6"/>
    </row>
    <row r="3" spans="1:10" ht="16.5" customHeight="1">
      <c r="A3" s="35" t="s">
        <v>11</v>
      </c>
      <c r="B3" s="35"/>
      <c r="C3" s="35"/>
      <c r="D3" s="34" t="s">
        <v>48</v>
      </c>
      <c r="E3" s="34"/>
      <c r="F3" s="34"/>
      <c r="G3" s="27"/>
      <c r="H3" s="33" t="s">
        <v>63</v>
      </c>
      <c r="I3" s="33"/>
      <c r="J3" s="33"/>
    </row>
    <row r="4" spans="1:10" ht="36.75" customHeight="1">
      <c r="A4" s="36"/>
      <c r="B4" s="36"/>
      <c r="C4" s="36"/>
      <c r="D4" s="25" t="s">
        <v>29</v>
      </c>
      <c r="E4" s="25" t="s">
        <v>30</v>
      </c>
      <c r="F4" s="26" t="s">
        <v>31</v>
      </c>
      <c r="G4" s="26"/>
      <c r="H4" s="26" t="s">
        <v>32</v>
      </c>
      <c r="I4" s="26" t="s">
        <v>33</v>
      </c>
      <c r="J4" s="26" t="s">
        <v>34</v>
      </c>
    </row>
    <row r="5" spans="1:10" s="2" customFormat="1" ht="16.5" customHeight="1">
      <c r="A5" s="38">
        <v>1</v>
      </c>
      <c r="B5" s="38"/>
      <c r="C5" s="38"/>
      <c r="D5" s="14">
        <v>2</v>
      </c>
      <c r="E5" s="15">
        <v>3</v>
      </c>
      <c r="F5" s="15">
        <v>4</v>
      </c>
      <c r="G5" s="15"/>
      <c r="H5" s="15">
        <v>5</v>
      </c>
      <c r="I5" s="15">
        <v>6</v>
      </c>
      <c r="J5" s="15">
        <v>7</v>
      </c>
    </row>
    <row r="6" spans="1:10" ht="16.5" customHeight="1">
      <c r="A6" s="19" t="s">
        <v>8</v>
      </c>
      <c r="B6" s="31" t="s">
        <v>35</v>
      </c>
      <c r="C6" s="31"/>
      <c r="D6" s="16">
        <f>+SUM(D7:D11)</f>
        <v>112302.02</v>
      </c>
      <c r="E6" s="17">
        <f>+SUM(E7:E11)</f>
        <v>-23296</v>
      </c>
      <c r="F6" s="17">
        <f aca="true" t="shared" si="0" ref="F6:F11">(D6+E6)</f>
        <v>89006.02</v>
      </c>
      <c r="G6" s="17"/>
      <c r="H6" s="17">
        <f>+SUM(H7:H11)</f>
        <v>142238.24000000002</v>
      </c>
      <c r="I6" s="17">
        <f>I7+I8</f>
        <v>15792.560000000012</v>
      </c>
      <c r="J6" s="17">
        <f aca="true" t="shared" si="1" ref="J6:J11">(I6+H6)</f>
        <v>158030.80000000005</v>
      </c>
    </row>
    <row r="7" spans="1:10" ht="16.5" customHeight="1">
      <c r="A7" s="18"/>
      <c r="B7" s="19" t="s">
        <v>0</v>
      </c>
      <c r="C7" s="18" t="s">
        <v>12</v>
      </c>
      <c r="D7" s="16">
        <v>89418.26</v>
      </c>
      <c r="E7" s="17">
        <v>-118372</v>
      </c>
      <c r="F7" s="17">
        <f t="shared" si="0"/>
        <v>-28953.740000000005</v>
      </c>
      <c r="G7" s="17"/>
      <c r="H7" s="17">
        <v>123551.05</v>
      </c>
      <c r="I7" s="17">
        <v>-12377</v>
      </c>
      <c r="J7" s="17">
        <f t="shared" si="1"/>
        <v>111174.05</v>
      </c>
    </row>
    <row r="8" spans="1:10" ht="30.75" customHeight="1">
      <c r="A8" s="18"/>
      <c r="B8" s="19" t="s">
        <v>1</v>
      </c>
      <c r="C8" s="18" t="s">
        <v>18</v>
      </c>
      <c r="D8" s="16">
        <v>-2951.62</v>
      </c>
      <c r="E8" s="17">
        <v>95076</v>
      </c>
      <c r="F8" s="17">
        <f t="shared" si="0"/>
        <v>92124.38</v>
      </c>
      <c r="G8" s="17"/>
      <c r="H8" s="17">
        <v>-9425.95</v>
      </c>
      <c r="I8" s="17">
        <v>28169.560000000012</v>
      </c>
      <c r="J8" s="17">
        <f t="shared" si="1"/>
        <v>18743.61000000001</v>
      </c>
    </row>
    <row r="9" spans="1:10" ht="16.5" customHeight="1">
      <c r="A9" s="18"/>
      <c r="B9" s="19" t="s">
        <v>2</v>
      </c>
      <c r="C9" s="18" t="s">
        <v>13</v>
      </c>
      <c r="D9" s="16">
        <v>11739.18</v>
      </c>
      <c r="E9" s="17">
        <v>0</v>
      </c>
      <c r="F9" s="17">
        <f t="shared" si="0"/>
        <v>11739.18</v>
      </c>
      <c r="G9" s="17"/>
      <c r="H9" s="17">
        <v>13912.54</v>
      </c>
      <c r="I9" s="17">
        <v>0</v>
      </c>
      <c r="J9" s="17">
        <f t="shared" si="1"/>
        <v>13912.54</v>
      </c>
    </row>
    <row r="10" spans="1:10" ht="16.5" customHeight="1">
      <c r="A10" s="18"/>
      <c r="B10" s="19" t="s">
        <v>3</v>
      </c>
      <c r="C10" s="18" t="s">
        <v>14</v>
      </c>
      <c r="D10" s="16">
        <v>1568.25</v>
      </c>
      <c r="E10" s="17">
        <v>0</v>
      </c>
      <c r="F10" s="17">
        <f t="shared" si="0"/>
        <v>1568.25</v>
      </c>
      <c r="G10" s="17"/>
      <c r="H10" s="17">
        <v>5960.87</v>
      </c>
      <c r="I10" s="17">
        <v>0</v>
      </c>
      <c r="J10" s="17">
        <f t="shared" si="1"/>
        <v>5960.87</v>
      </c>
    </row>
    <row r="11" spans="1:10" ht="16.5" customHeight="1">
      <c r="A11" s="18"/>
      <c r="B11" s="19" t="s">
        <v>4</v>
      </c>
      <c r="C11" s="18" t="s">
        <v>19</v>
      </c>
      <c r="D11" s="16">
        <v>12527.95</v>
      </c>
      <c r="E11" s="17">
        <v>0</v>
      </c>
      <c r="F11" s="17">
        <f t="shared" si="0"/>
        <v>12527.95</v>
      </c>
      <c r="G11" s="17"/>
      <c r="H11" s="17">
        <v>8239.73</v>
      </c>
      <c r="I11" s="17">
        <v>0</v>
      </c>
      <c r="J11" s="17">
        <f t="shared" si="1"/>
        <v>8239.73</v>
      </c>
    </row>
    <row r="12" spans="1:10" ht="16.5" customHeight="1">
      <c r="A12" s="19" t="s">
        <v>9</v>
      </c>
      <c r="B12" s="31" t="s">
        <v>36</v>
      </c>
      <c r="C12" s="31"/>
      <c r="D12" s="16">
        <f aca="true" t="shared" si="2" ref="D12:J12">+D13</f>
        <v>190921.11</v>
      </c>
      <c r="E12" s="17">
        <f t="shared" si="2"/>
        <v>436111.33</v>
      </c>
      <c r="F12" s="17">
        <f t="shared" si="2"/>
        <v>627032.4400000001</v>
      </c>
      <c r="G12" s="17"/>
      <c r="H12" s="17">
        <f t="shared" si="2"/>
        <v>228221.7</v>
      </c>
      <c r="I12" s="17">
        <f t="shared" si="2"/>
        <v>492197.52</v>
      </c>
      <c r="J12" s="17">
        <f t="shared" si="2"/>
        <v>720419.22</v>
      </c>
    </row>
    <row r="13" spans="1:10" ht="16.5" customHeight="1">
      <c r="A13" s="20"/>
      <c r="B13" s="37" t="s">
        <v>37</v>
      </c>
      <c r="C13" s="37"/>
      <c r="D13" s="16">
        <f aca="true" t="shared" si="3" ref="D13:J13">+D14-D21</f>
        <v>190921.11</v>
      </c>
      <c r="E13" s="17">
        <f t="shared" si="3"/>
        <v>436111.33</v>
      </c>
      <c r="F13" s="17">
        <f t="shared" si="3"/>
        <v>627032.4400000001</v>
      </c>
      <c r="G13" s="17"/>
      <c r="H13" s="17">
        <f t="shared" si="3"/>
        <v>228221.7</v>
      </c>
      <c r="I13" s="17">
        <f t="shared" si="3"/>
        <v>492197.52</v>
      </c>
      <c r="J13" s="17">
        <f t="shared" si="3"/>
        <v>720419.22</v>
      </c>
    </row>
    <row r="14" spans="1:10" ht="16.5" customHeight="1">
      <c r="A14" s="20"/>
      <c r="B14" s="37" t="s">
        <v>38</v>
      </c>
      <c r="C14" s="37"/>
      <c r="D14" s="17">
        <f aca="true" t="shared" si="4" ref="D14:J14">+SUM(D15:D20)</f>
        <v>248852.56</v>
      </c>
      <c r="E14" s="17">
        <f t="shared" si="4"/>
        <v>436111.33</v>
      </c>
      <c r="F14" s="17">
        <f t="shared" si="4"/>
        <v>684963.89</v>
      </c>
      <c r="G14" s="17"/>
      <c r="H14" s="17">
        <f t="shared" si="4"/>
        <v>294161.01</v>
      </c>
      <c r="I14" s="17">
        <f t="shared" si="4"/>
        <v>492197.52</v>
      </c>
      <c r="J14" s="17">
        <f t="shared" si="4"/>
        <v>786358.53</v>
      </c>
    </row>
    <row r="15" spans="1:10" ht="16.5" customHeight="1">
      <c r="A15" s="18"/>
      <c r="B15" s="19" t="s">
        <v>0</v>
      </c>
      <c r="C15" s="18" t="s">
        <v>20</v>
      </c>
      <c r="D15" s="16">
        <v>31161.14</v>
      </c>
      <c r="E15" s="17">
        <v>10000</v>
      </c>
      <c r="F15" s="17">
        <f aca="true" t="shared" si="5" ref="F15:F21">+D15+E15</f>
        <v>41161.14</v>
      </c>
      <c r="G15" s="17"/>
      <c r="H15" s="17">
        <v>32395.93</v>
      </c>
      <c r="I15" s="17">
        <v>12000</v>
      </c>
      <c r="J15" s="17">
        <f aca="true" t="shared" si="6" ref="J15:J22">(I15+H15)</f>
        <v>44395.93</v>
      </c>
    </row>
    <row r="16" spans="1:10" ht="16.5" customHeight="1">
      <c r="A16" s="18"/>
      <c r="B16" s="19" t="s">
        <v>1</v>
      </c>
      <c r="C16" s="18" t="s">
        <v>39</v>
      </c>
      <c r="D16" s="16">
        <v>17987.19</v>
      </c>
      <c r="E16" s="17">
        <v>-10302.48</v>
      </c>
      <c r="F16" s="17">
        <f t="shared" si="5"/>
        <v>7684.709999999999</v>
      </c>
      <c r="G16" s="17"/>
      <c r="H16" s="17">
        <v>21790.78</v>
      </c>
      <c r="I16" s="17">
        <v>1197.52</v>
      </c>
      <c r="J16" s="17">
        <f t="shared" si="6"/>
        <v>22988.3</v>
      </c>
    </row>
    <row r="17" spans="1:10" ht="16.5" customHeight="1">
      <c r="A17" s="18"/>
      <c r="B17" s="19" t="s">
        <v>2</v>
      </c>
      <c r="C17" s="18" t="s">
        <v>40</v>
      </c>
      <c r="D17" s="16">
        <v>18270.29</v>
      </c>
      <c r="E17" s="17">
        <v>0</v>
      </c>
      <c r="F17" s="17">
        <f t="shared" si="5"/>
        <v>18270.29</v>
      </c>
      <c r="G17" s="17"/>
      <c r="H17" s="17">
        <v>22935.37</v>
      </c>
      <c r="I17" s="17">
        <v>0</v>
      </c>
      <c r="J17" s="17">
        <f t="shared" si="6"/>
        <v>22935.37</v>
      </c>
    </row>
    <row r="18" spans="1:10" ht="16.5" customHeight="1">
      <c r="A18" s="18"/>
      <c r="B18" s="19" t="s">
        <v>3</v>
      </c>
      <c r="C18" s="18" t="s">
        <v>41</v>
      </c>
      <c r="D18" s="16">
        <v>14036.5</v>
      </c>
      <c r="E18" s="17">
        <v>0</v>
      </c>
      <c r="F18" s="17">
        <f t="shared" si="5"/>
        <v>14036.5</v>
      </c>
      <c r="G18" s="17"/>
      <c r="H18" s="17">
        <v>17304.3</v>
      </c>
      <c r="I18" s="17">
        <v>0</v>
      </c>
      <c r="J18" s="17">
        <f t="shared" si="6"/>
        <v>17304.3</v>
      </c>
    </row>
    <row r="19" spans="1:10" ht="16.5" customHeight="1">
      <c r="A19" s="18"/>
      <c r="B19" s="19" t="s">
        <v>4</v>
      </c>
      <c r="C19" s="18" t="s">
        <v>42</v>
      </c>
      <c r="D19" s="16">
        <f>166146+1251.44</f>
        <v>167397.44</v>
      </c>
      <c r="E19" s="17">
        <v>436413.81</v>
      </c>
      <c r="F19" s="17">
        <f t="shared" si="5"/>
        <v>603811.25</v>
      </c>
      <c r="G19" s="17"/>
      <c r="H19" s="17">
        <f>198259.47+1474.86+0.3</f>
        <v>199734.62999999998</v>
      </c>
      <c r="I19" s="17">
        <v>479000</v>
      </c>
      <c r="J19" s="17">
        <f t="shared" si="6"/>
        <v>678734.63</v>
      </c>
    </row>
    <row r="20" spans="1:10" ht="16.5" customHeight="1">
      <c r="A20" s="18"/>
      <c r="B20" s="19" t="s">
        <v>5</v>
      </c>
      <c r="C20" s="18" t="s">
        <v>15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16.5" customHeight="1">
      <c r="A21" s="21"/>
      <c r="B21" s="31" t="s">
        <v>16</v>
      </c>
      <c r="C21" s="31"/>
      <c r="D21" s="16">
        <v>57931.45</v>
      </c>
      <c r="E21" s="17">
        <v>0</v>
      </c>
      <c r="F21" s="17">
        <f t="shared" si="5"/>
        <v>57931.45</v>
      </c>
      <c r="G21" s="17"/>
      <c r="H21" s="17">
        <v>65939.31</v>
      </c>
      <c r="I21" s="17">
        <v>0</v>
      </c>
      <c r="J21" s="17">
        <f t="shared" si="6"/>
        <v>65939.31</v>
      </c>
    </row>
    <row r="22" spans="1:10" ht="16.5" customHeight="1">
      <c r="A22" s="19"/>
      <c r="B22" s="31" t="s">
        <v>43</v>
      </c>
      <c r="C22" s="31"/>
      <c r="D22" s="16">
        <f>+D6+D12</f>
        <v>303223.13</v>
      </c>
      <c r="E22" s="17">
        <f>+E6+E12</f>
        <v>412815.33</v>
      </c>
      <c r="F22" s="17">
        <f>(D22+E22)</f>
        <v>716038.46</v>
      </c>
      <c r="G22" s="17"/>
      <c r="H22" s="17">
        <f>+H6+H12</f>
        <v>370459.94000000006</v>
      </c>
      <c r="I22" s="17">
        <f>+I6+I12</f>
        <v>507990.08</v>
      </c>
      <c r="J22" s="17">
        <f t="shared" si="6"/>
        <v>878450.02</v>
      </c>
    </row>
    <row r="23" spans="1:10" ht="16.5" customHeight="1">
      <c r="A23" s="19" t="s">
        <v>10</v>
      </c>
      <c r="B23" s="31" t="s">
        <v>44</v>
      </c>
      <c r="C23" s="31"/>
      <c r="D23" s="16">
        <f aca="true" t="shared" si="7" ref="D23:J23">+SUM(D24:D26)</f>
        <v>101276.65</v>
      </c>
      <c r="E23" s="16">
        <f t="shared" si="7"/>
        <v>-105198.6</v>
      </c>
      <c r="F23" s="16">
        <f t="shared" si="7"/>
        <v>-3921.950000000006</v>
      </c>
      <c r="G23" s="16"/>
      <c r="H23" s="16">
        <f t="shared" si="7"/>
        <v>126623.75</v>
      </c>
      <c r="I23" s="16">
        <f t="shared" si="7"/>
        <v>-129998</v>
      </c>
      <c r="J23" s="16">
        <f t="shared" si="7"/>
        <v>-3374.2499999999936</v>
      </c>
    </row>
    <row r="24" spans="1:10" ht="16.5" customHeight="1">
      <c r="A24" s="18"/>
      <c r="B24" s="19">
        <v>1</v>
      </c>
      <c r="C24" s="18" t="s">
        <v>66</v>
      </c>
      <c r="D24" s="16">
        <f>23396.57-508.61</f>
        <v>22887.96</v>
      </c>
      <c r="E24" s="17">
        <v>-21831.77</v>
      </c>
      <c r="F24" s="17">
        <f aca="true" t="shared" si="8" ref="F24:F31">(D24+E24)</f>
        <v>1056.1899999999987</v>
      </c>
      <c r="G24" s="17"/>
      <c r="H24" s="17">
        <f>26375.9-500.46</f>
        <v>25875.440000000002</v>
      </c>
      <c r="I24" s="17">
        <v>-25589</v>
      </c>
      <c r="J24" s="17">
        <f aca="true" t="shared" si="9" ref="J24:J31">(I24+H24)</f>
        <v>286.4400000000023</v>
      </c>
    </row>
    <row r="25" spans="1:10" ht="16.5" customHeight="1">
      <c r="A25" s="18"/>
      <c r="B25" s="19">
        <v>2</v>
      </c>
      <c r="C25" s="18" t="s">
        <v>67</v>
      </c>
      <c r="D25" s="16">
        <v>4102.35</v>
      </c>
      <c r="E25" s="17">
        <v>-13350</v>
      </c>
      <c r="F25" s="17">
        <f t="shared" si="8"/>
        <v>-9247.65</v>
      </c>
      <c r="G25" s="17"/>
      <c r="H25" s="17">
        <v>6470.54</v>
      </c>
      <c r="I25" s="17">
        <v>-13500</v>
      </c>
      <c r="J25" s="17">
        <f t="shared" si="9"/>
        <v>-7029.46</v>
      </c>
    </row>
    <row r="26" spans="1:10" ht="16.5" customHeight="1">
      <c r="A26" s="18"/>
      <c r="B26" s="19">
        <v>3</v>
      </c>
      <c r="C26" s="18" t="s">
        <v>17</v>
      </c>
      <c r="D26" s="16">
        <v>74286.34</v>
      </c>
      <c r="E26" s="17">
        <v>-70016.83</v>
      </c>
      <c r="F26" s="17">
        <f t="shared" si="8"/>
        <v>4269.509999999995</v>
      </c>
      <c r="G26" s="17"/>
      <c r="H26" s="17">
        <v>94277.77</v>
      </c>
      <c r="I26" s="17">
        <v>-90909</v>
      </c>
      <c r="J26" s="17">
        <f t="shared" si="9"/>
        <v>3368.770000000004</v>
      </c>
    </row>
    <row r="27" spans="1:10" ht="16.5" customHeight="1">
      <c r="A27" s="19" t="s">
        <v>21</v>
      </c>
      <c r="B27" s="31" t="s">
        <v>45</v>
      </c>
      <c r="C27" s="31"/>
      <c r="D27" s="16">
        <f>+D6+D12+D23</f>
        <v>404499.78</v>
      </c>
      <c r="E27" s="17">
        <f>+E6+E12+E23</f>
        <v>307616.73</v>
      </c>
      <c r="F27" s="17">
        <f t="shared" si="8"/>
        <v>712116.51</v>
      </c>
      <c r="G27" s="17"/>
      <c r="H27" s="17">
        <f>+H6+H12+H23</f>
        <v>497083.69000000006</v>
      </c>
      <c r="I27" s="17">
        <f>+I6+I12+I23</f>
        <v>377992.08</v>
      </c>
      <c r="J27" s="17">
        <f t="shared" si="9"/>
        <v>875075.77</v>
      </c>
    </row>
    <row r="28" spans="1:10" ht="16.5" customHeight="1">
      <c r="A28" s="19" t="s">
        <v>22</v>
      </c>
      <c r="B28" s="31" t="s">
        <v>46</v>
      </c>
      <c r="C28" s="31"/>
      <c r="D28" s="16">
        <v>52796.39</v>
      </c>
      <c r="E28" s="17">
        <v>236766</v>
      </c>
      <c r="F28" s="17">
        <f t="shared" si="8"/>
        <v>289562.39</v>
      </c>
      <c r="G28" s="17"/>
      <c r="H28" s="17">
        <v>88587.56</v>
      </c>
      <c r="I28" s="17">
        <v>260482.25</v>
      </c>
      <c r="J28" s="17">
        <f t="shared" si="9"/>
        <v>349069.81</v>
      </c>
    </row>
    <row r="29" spans="1:10" ht="16.5" customHeight="1">
      <c r="A29" s="19" t="s">
        <v>23</v>
      </c>
      <c r="B29" s="31" t="s">
        <v>24</v>
      </c>
      <c r="C29" s="31"/>
      <c r="D29" s="16">
        <v>10081.29</v>
      </c>
      <c r="E29" s="17">
        <v>0</v>
      </c>
      <c r="F29" s="17">
        <f t="shared" si="8"/>
        <v>10081.29</v>
      </c>
      <c r="G29" s="17"/>
      <c r="H29" s="17">
        <v>12990.75</v>
      </c>
      <c r="I29" s="17">
        <v>0</v>
      </c>
      <c r="J29" s="17">
        <f t="shared" si="9"/>
        <v>12990.75</v>
      </c>
    </row>
    <row r="30" spans="1:10" ht="16.5" customHeight="1">
      <c r="A30" s="19" t="s">
        <v>25</v>
      </c>
      <c r="B30" s="31" t="s">
        <v>49</v>
      </c>
      <c r="C30" s="31"/>
      <c r="D30" s="16">
        <v>0</v>
      </c>
      <c r="E30" s="17">
        <v>13787.65</v>
      </c>
      <c r="F30" s="17">
        <f t="shared" si="8"/>
        <v>13787.65</v>
      </c>
      <c r="G30" s="17"/>
      <c r="H30" s="17">
        <v>0</v>
      </c>
      <c r="I30" s="17">
        <v>13035.4</v>
      </c>
      <c r="J30" s="17">
        <f t="shared" si="9"/>
        <v>13035.4</v>
      </c>
    </row>
    <row r="31" spans="1:10" ht="16.5" customHeight="1">
      <c r="A31" s="22"/>
      <c r="B31" s="32" t="s">
        <v>47</v>
      </c>
      <c r="C31" s="32"/>
      <c r="D31" s="23">
        <f>+D27+D28+D29+D30</f>
        <v>467377.46</v>
      </c>
      <c r="E31" s="24">
        <f>+E27+E28+E29+E30</f>
        <v>558170.38</v>
      </c>
      <c r="F31" s="24">
        <f t="shared" si="8"/>
        <v>1025547.8400000001</v>
      </c>
      <c r="G31" s="24"/>
      <c r="H31" s="24">
        <f>+H27+H28+H29+H30</f>
        <v>598662</v>
      </c>
      <c r="I31" s="24">
        <f>+I27+I28+I29+I30</f>
        <v>651509.7300000001</v>
      </c>
      <c r="J31" s="24">
        <f t="shared" si="9"/>
        <v>1250171.73</v>
      </c>
    </row>
    <row r="32" spans="1:3" ht="13.5">
      <c r="A32" s="7" t="s">
        <v>7</v>
      </c>
      <c r="B32" s="4"/>
      <c r="C32" s="4"/>
    </row>
    <row r="33" spans="1:10" ht="15.75">
      <c r="A33" s="8" t="s">
        <v>50</v>
      </c>
      <c r="B33" s="9"/>
      <c r="C33" s="10" t="s">
        <v>26</v>
      </c>
      <c r="D33" s="11"/>
      <c r="E33" s="12"/>
      <c r="F33" s="12"/>
      <c r="G33" s="12"/>
      <c r="H33" s="12"/>
      <c r="I33" s="12"/>
      <c r="J33" s="12"/>
    </row>
    <row r="34" spans="1:10" ht="15.75">
      <c r="A34" s="8" t="s">
        <v>27</v>
      </c>
      <c r="B34" s="13"/>
      <c r="C34" s="10" t="s">
        <v>6</v>
      </c>
      <c r="D34" s="11"/>
      <c r="E34" s="12"/>
      <c r="F34" s="12"/>
      <c r="G34" s="12"/>
      <c r="H34" s="12"/>
      <c r="I34" s="12"/>
      <c r="J34" s="12"/>
    </row>
    <row r="35" spans="1:10" ht="15.75">
      <c r="A35" s="8" t="s">
        <v>51</v>
      </c>
      <c r="B35" s="13"/>
      <c r="C35" s="10" t="s">
        <v>52</v>
      </c>
      <c r="D35" s="11"/>
      <c r="E35" s="12"/>
      <c r="F35" s="12"/>
      <c r="G35" s="12"/>
      <c r="H35" s="12"/>
      <c r="I35" s="12"/>
      <c r="J35" s="12"/>
    </row>
    <row r="36" spans="1:10" ht="15.75" customHeight="1">
      <c r="A36" s="8" t="s">
        <v>53</v>
      </c>
      <c r="B36" s="13"/>
      <c r="C36" s="10" t="s">
        <v>54</v>
      </c>
      <c r="D36" s="11"/>
      <c r="E36" s="12"/>
      <c r="F36" s="12"/>
      <c r="G36" s="12"/>
      <c r="H36" s="12"/>
      <c r="I36" s="12"/>
      <c r="J36" s="12"/>
    </row>
    <row r="37" spans="1:10" ht="17.25" customHeight="1">
      <c r="A37" s="8" t="s">
        <v>12</v>
      </c>
      <c r="B37" s="13"/>
      <c r="C37" s="10" t="s">
        <v>55</v>
      </c>
      <c r="D37" s="11"/>
      <c r="E37" s="12"/>
      <c r="F37" s="12"/>
      <c r="G37" s="12"/>
      <c r="H37" s="12"/>
      <c r="I37" s="12"/>
      <c r="J37" s="12"/>
    </row>
    <row r="38" spans="1:10" ht="16.5" customHeight="1">
      <c r="A38" s="8" t="s">
        <v>28</v>
      </c>
      <c r="B38" s="13"/>
      <c r="C38" s="10" t="s">
        <v>56</v>
      </c>
      <c r="D38" s="11"/>
      <c r="E38" s="12"/>
      <c r="F38" s="12"/>
      <c r="G38" s="12"/>
      <c r="H38" s="12"/>
      <c r="I38" s="12"/>
      <c r="J38" s="12"/>
    </row>
    <row r="39" spans="1:10" ht="18" customHeight="1">
      <c r="A39" s="8" t="s">
        <v>14</v>
      </c>
      <c r="B39" s="13"/>
      <c r="C39" s="30" t="s">
        <v>57</v>
      </c>
      <c r="D39" s="30"/>
      <c r="E39" s="12"/>
      <c r="F39" s="12"/>
      <c r="G39" s="12"/>
      <c r="H39" s="12"/>
      <c r="I39" s="12"/>
      <c r="J39" s="12"/>
    </row>
    <row r="40" spans="1:10" ht="18.75" customHeight="1">
      <c r="A40" s="8" t="s">
        <v>58</v>
      </c>
      <c r="B40" s="13"/>
      <c r="C40" s="10" t="s">
        <v>59</v>
      </c>
      <c r="D40" s="11"/>
      <c r="E40" s="12"/>
      <c r="F40" s="12"/>
      <c r="G40" s="12"/>
      <c r="H40" s="12"/>
      <c r="I40" s="12"/>
      <c r="J40" s="12"/>
    </row>
    <row r="41" spans="1:10" ht="19.5" customHeight="1">
      <c r="A41" s="8" t="s">
        <v>60</v>
      </c>
      <c r="B41" s="13"/>
      <c r="C41" s="10" t="s">
        <v>61</v>
      </c>
      <c r="D41" s="11"/>
      <c r="E41" s="12"/>
      <c r="F41" s="12"/>
      <c r="G41" s="12"/>
      <c r="H41" s="12"/>
      <c r="I41" s="12"/>
      <c r="J41" s="12"/>
    </row>
    <row r="42" spans="1:10" ht="37.5" customHeight="1">
      <c r="A42" s="29" t="s">
        <v>64</v>
      </c>
      <c r="B42" s="29"/>
      <c r="C42" s="29"/>
      <c r="D42" s="29"/>
      <c r="E42" s="29"/>
      <c r="F42" s="29"/>
      <c r="G42" s="29"/>
      <c r="H42" s="29"/>
      <c r="I42" s="29"/>
      <c r="J42" s="29"/>
    </row>
    <row r="43" spans="1:10" ht="36.75" customHeight="1">
      <c r="A43" s="29" t="s">
        <v>69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0" ht="15.75">
      <c r="A44" s="29" t="s">
        <v>62</v>
      </c>
      <c r="B44" s="29"/>
      <c r="C44" s="29"/>
      <c r="D44" s="29"/>
      <c r="E44" s="29"/>
      <c r="F44" s="29"/>
      <c r="G44" s="29"/>
      <c r="H44" s="29"/>
      <c r="I44" s="29"/>
      <c r="J44" s="29"/>
    </row>
  </sheetData>
  <sheetProtection/>
  <mergeCells count="21">
    <mergeCell ref="A1:J1"/>
    <mergeCell ref="A3:C4"/>
    <mergeCell ref="B14:C14"/>
    <mergeCell ref="A5:C5"/>
    <mergeCell ref="B13:C13"/>
    <mergeCell ref="B12:C12"/>
    <mergeCell ref="B21:C21"/>
    <mergeCell ref="B30:C30"/>
    <mergeCell ref="H3:J3"/>
    <mergeCell ref="B6:C6"/>
    <mergeCell ref="D3:F3"/>
    <mergeCell ref="B23:C23"/>
    <mergeCell ref="B22:C22"/>
    <mergeCell ref="A44:J44"/>
    <mergeCell ref="A42:J42"/>
    <mergeCell ref="C39:D39"/>
    <mergeCell ref="B27:C27"/>
    <mergeCell ref="B31:C31"/>
    <mergeCell ref="B29:C29"/>
    <mergeCell ref="B28:C28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2013-02-21T10:19:50Z</cp:lastPrinted>
  <dcterms:created xsi:type="dcterms:W3CDTF">1996-10-14T23:33:28Z</dcterms:created>
  <dcterms:modified xsi:type="dcterms:W3CDTF">2013-02-26T11:09:49Z</dcterms:modified>
  <cp:category/>
  <cp:version/>
  <cp:contentType/>
  <cp:contentStatus/>
</cp:coreProperties>
</file>